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2"/>
  <c r="D8"/>
  <c r="D6"/>
  <c r="D7"/>
  <c r="F12" i="1" l="1"/>
  <c r="I24" l="1"/>
  <c r="L21"/>
  <c r="L20"/>
  <c r="L19"/>
  <c r="J18"/>
  <c r="K18"/>
  <c r="I18"/>
  <c r="L18" s="1"/>
  <c r="J12"/>
  <c r="K12"/>
  <c r="I12"/>
  <c r="L15"/>
  <c r="L14"/>
  <c r="L13"/>
  <c r="L12" l="1"/>
  <c r="G33"/>
  <c r="G32"/>
  <c r="G31"/>
  <c r="G27"/>
  <c r="G25"/>
  <c r="G19"/>
  <c r="G20"/>
  <c r="G21"/>
  <c r="G22"/>
  <c r="G15"/>
  <c r="G14"/>
  <c r="G16"/>
  <c r="G13"/>
  <c r="E35"/>
  <c r="D35"/>
  <c r="F14"/>
  <c r="F15"/>
  <c r="F13"/>
  <c r="E39"/>
  <c r="G39" s="1"/>
  <c r="D39"/>
  <c r="F39" s="1"/>
  <c r="K38"/>
  <c r="J38"/>
  <c r="I38"/>
  <c r="I35" s="1"/>
  <c r="E38"/>
  <c r="D38"/>
  <c r="K37"/>
  <c r="J37"/>
  <c r="I37"/>
  <c r="E37"/>
  <c r="D37"/>
  <c r="K36"/>
  <c r="J36"/>
  <c r="I36"/>
  <c r="E36"/>
  <c r="D36"/>
  <c r="F34"/>
  <c r="L33"/>
  <c r="F33"/>
  <c r="L32"/>
  <c r="F32"/>
  <c r="L31"/>
  <c r="F31"/>
  <c r="K30"/>
  <c r="J30"/>
  <c r="I30"/>
  <c r="F30"/>
  <c r="G28"/>
  <c r="F28"/>
  <c r="L27"/>
  <c r="F27"/>
  <c r="L26"/>
  <c r="L25"/>
  <c r="F25"/>
  <c r="K24"/>
  <c r="J24"/>
  <c r="F24"/>
  <c r="F22"/>
  <c r="F21"/>
  <c r="F20"/>
  <c r="F19"/>
  <c r="F18"/>
  <c r="G36" l="1"/>
  <c r="G38"/>
  <c r="G37"/>
  <c r="L30"/>
  <c r="L24"/>
  <c r="K35"/>
  <c r="L37"/>
  <c r="L38"/>
  <c r="J35"/>
  <c r="L36"/>
  <c r="F38"/>
  <c r="F37"/>
  <c r="F36"/>
  <c r="L35" l="1"/>
  <c r="F35"/>
</calcChain>
</file>

<file path=xl/sharedStrings.xml><?xml version="1.0" encoding="utf-8"?>
<sst xmlns="http://schemas.openxmlformats.org/spreadsheetml/2006/main" count="101" uniqueCount="50">
  <si>
    <t>СВЕДЕНИЯ</t>
  </si>
  <si>
    <t>о расходах за счет всех источников финансирования и результатах реализации муниципальных программ, подпрограмм и основных мероприятий (ведомственных целевых программ)</t>
  </si>
  <si>
    <t>№ П/П</t>
  </si>
  <si>
    <t>Направление/  муниципальная программа</t>
  </si>
  <si>
    <t>Объем расходов, тыс. руб.</t>
  </si>
  <si>
    <t>Количество показателей конечного результата (целей) муниципальных программ, подпрограмм и основных мероприятий</t>
  </si>
  <si>
    <t>Источник</t>
  </si>
  <si>
    <t>План</t>
  </si>
  <si>
    <t>Факт</t>
  </si>
  <si>
    <t>Уровень исполнения, %</t>
  </si>
  <si>
    <t>Доля фактического объема расходов в общем объеме, %</t>
  </si>
  <si>
    <t>Статус</t>
  </si>
  <si>
    <t>МП</t>
  </si>
  <si>
    <t>ПП</t>
  </si>
  <si>
    <t>ОМ, АВЦП</t>
  </si>
  <si>
    <t>Итого:</t>
  </si>
  <si>
    <t>1.</t>
  </si>
  <si>
    <t>Экономическое развитие</t>
  </si>
  <si>
    <t>Всего:</t>
  </si>
  <si>
    <t>х</t>
  </si>
  <si>
    <t>выполнено</t>
  </si>
  <si>
    <t>перевыполнено</t>
  </si>
  <si>
    <t>недостигнуто</t>
  </si>
  <si>
    <t>иные источники</t>
  </si>
  <si>
    <t xml:space="preserve">Повышение благосостояния и обеспечение благоприятных условий жизни населения </t>
  </si>
  <si>
    <t>5.</t>
  </si>
  <si>
    <t>Социальное развитие</t>
  </si>
  <si>
    <t>11.</t>
  </si>
  <si>
    <t>Управление муниципальными финансами и имуществом</t>
  </si>
  <si>
    <t>Организация условий и повышение эффективности систем жизнеобеспечения</t>
  </si>
  <si>
    <t xml:space="preserve">12. </t>
  </si>
  <si>
    <t>Повышение эффективности систем жизнеобеспечения</t>
  </si>
  <si>
    <t>ИТОГО</t>
  </si>
  <si>
    <t xml:space="preserve"> Всего</t>
  </si>
  <si>
    <t>Обеспечение высоких темпов экономического роста в МО "Усть-Канский район"</t>
  </si>
  <si>
    <t xml:space="preserve">Совершенствование государственных  механизмов управления </t>
  </si>
  <si>
    <t>РБ</t>
  </si>
  <si>
    <t>ФБ</t>
  </si>
  <si>
    <t>МБ</t>
  </si>
  <si>
    <t>по итогам 2015 года</t>
  </si>
  <si>
    <t>Наименование параметров</t>
  </si>
  <si>
    <t>Эффективность МП</t>
  </si>
  <si>
    <t>Ранг</t>
  </si>
  <si>
    <t>I</t>
  </si>
  <si>
    <t>высокоэффективная</t>
  </si>
  <si>
    <t xml:space="preserve">Приложение № 2                                       </t>
  </si>
  <si>
    <t>об эффективности реализации муниципальных программ по итогам 2015 года</t>
  </si>
  <si>
    <t>x</t>
  </si>
  <si>
    <t>уровень исполнения, %</t>
  </si>
  <si>
    <t>степень реализации МП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</si>
</sst>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 wrapText="1"/>
    </xf>
    <xf numFmtId="2" fontId="1" fillId="6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3" fillId="7" borderId="0" xfId="0" applyFont="1" applyFill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3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topLeftCell="A6" workbookViewId="0">
      <selection activeCell="I27" sqref="I27:L28"/>
    </sheetView>
  </sheetViews>
  <sheetFormatPr defaultRowHeight="15"/>
  <cols>
    <col min="1" max="1" width="4.85546875" customWidth="1"/>
    <col min="2" max="2" width="17.5703125" customWidth="1"/>
    <col min="4" max="4" width="14.85546875" bestFit="1" customWidth="1"/>
    <col min="5" max="5" width="12.42578125" bestFit="1" customWidth="1"/>
    <col min="7" max="7" width="9.28515625" customWidth="1"/>
    <col min="8" max="8" width="17.140625" customWidth="1"/>
  </cols>
  <sheetData>
    <row r="2" spans="1:16" ht="12.75" customHeight="1"/>
    <row r="3" spans="1:16" hidden="1"/>
    <row r="4" spans="1:16" hidden="1"/>
    <row r="5" spans="1:16" ht="33.75" hidden="1" customHeight="1">
      <c r="A5" s="1"/>
      <c r="B5" s="1"/>
      <c r="C5" s="1"/>
      <c r="D5" s="2"/>
      <c r="E5" s="2"/>
      <c r="F5" s="1"/>
      <c r="G5" s="1"/>
      <c r="H5" s="1"/>
      <c r="I5" s="1"/>
      <c r="J5" s="1"/>
      <c r="K5" s="1"/>
      <c r="L5" s="1"/>
    </row>
    <row r="6" spans="1:16" ht="15.7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6" ht="15.75">
      <c r="A7" s="38" t="s">
        <v>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6" ht="15.75">
      <c r="A8" s="39" t="s">
        <v>39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6" ht="55.5" customHeight="1">
      <c r="A9" s="40" t="s">
        <v>2</v>
      </c>
      <c r="B9" s="40" t="s">
        <v>3</v>
      </c>
      <c r="C9" s="40" t="s">
        <v>4</v>
      </c>
      <c r="D9" s="40"/>
      <c r="E9" s="40"/>
      <c r="F9" s="40"/>
      <c r="G9" s="40"/>
      <c r="H9" s="40" t="s">
        <v>5</v>
      </c>
      <c r="I9" s="40"/>
      <c r="J9" s="40"/>
      <c r="K9" s="40"/>
      <c r="L9" s="40"/>
      <c r="M9" s="27"/>
      <c r="N9" s="27"/>
      <c r="O9" s="27"/>
      <c r="P9" s="27"/>
    </row>
    <row r="10" spans="1:16" ht="141.75">
      <c r="A10" s="40"/>
      <c r="B10" s="40"/>
      <c r="C10" s="3" t="s">
        <v>6</v>
      </c>
      <c r="D10" s="4" t="s">
        <v>7</v>
      </c>
      <c r="E10" s="4" t="s">
        <v>8</v>
      </c>
      <c r="F10" s="3" t="s">
        <v>9</v>
      </c>
      <c r="G10" s="3" t="s">
        <v>10</v>
      </c>
      <c r="H10" s="3" t="s">
        <v>11</v>
      </c>
      <c r="I10" s="3" t="s">
        <v>12</v>
      </c>
      <c r="J10" s="3" t="s">
        <v>13</v>
      </c>
      <c r="K10" s="3" t="s">
        <v>14</v>
      </c>
      <c r="L10" s="3" t="s">
        <v>15</v>
      </c>
    </row>
    <row r="11" spans="1:16" ht="15.75">
      <c r="A11" s="42" t="s">
        <v>34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6" ht="15.75">
      <c r="A12" s="40" t="s">
        <v>16</v>
      </c>
      <c r="B12" s="47" t="s">
        <v>17</v>
      </c>
      <c r="C12" s="10" t="s">
        <v>18</v>
      </c>
      <c r="D12" s="11">
        <v>20686.5</v>
      </c>
      <c r="E12" s="11">
        <v>20525.79</v>
      </c>
      <c r="F12" s="11">
        <f>E12/D12*100</f>
        <v>99.2231165252701</v>
      </c>
      <c r="G12" s="10" t="s">
        <v>47</v>
      </c>
      <c r="H12" s="10" t="s">
        <v>18</v>
      </c>
      <c r="I12" s="10">
        <f>I13+I14+I15</f>
        <v>5</v>
      </c>
      <c r="J12" s="10">
        <f t="shared" ref="J12:L12" si="0">J13+J14+J15</f>
        <v>7</v>
      </c>
      <c r="K12" s="10">
        <f t="shared" si="0"/>
        <v>3</v>
      </c>
      <c r="L12" s="10">
        <f t="shared" si="0"/>
        <v>15</v>
      </c>
    </row>
    <row r="13" spans="1:16" ht="15.75">
      <c r="A13" s="40"/>
      <c r="B13" s="47"/>
      <c r="C13" s="3" t="s">
        <v>36</v>
      </c>
      <c r="D13" s="4">
        <v>542.29999999999995</v>
      </c>
      <c r="E13" s="4">
        <v>542.29999999999995</v>
      </c>
      <c r="F13" s="5">
        <f>E13/D13*100</f>
        <v>100</v>
      </c>
      <c r="G13" s="6">
        <f>E13/E12*100</f>
        <v>2.642042035897278</v>
      </c>
      <c r="H13" s="3" t="s">
        <v>20</v>
      </c>
      <c r="I13" s="3">
        <v>1</v>
      </c>
      <c r="J13" s="3">
        <v>3</v>
      </c>
      <c r="K13" s="3">
        <v>2</v>
      </c>
      <c r="L13" s="3">
        <f>SUM(I13:K13)</f>
        <v>6</v>
      </c>
    </row>
    <row r="14" spans="1:16" ht="15.75">
      <c r="A14" s="40"/>
      <c r="B14" s="47"/>
      <c r="C14" s="3" t="s">
        <v>37</v>
      </c>
      <c r="D14" s="4">
        <v>800</v>
      </c>
      <c r="E14" s="4">
        <v>800</v>
      </c>
      <c r="F14" s="5">
        <f t="shared" ref="F14:F15" si="1">E14/D14*100</f>
        <v>100</v>
      </c>
      <c r="G14" s="6">
        <f>E14/E12*100</f>
        <v>3.8975357343127839</v>
      </c>
      <c r="H14" s="3" t="s">
        <v>21</v>
      </c>
      <c r="I14" s="3">
        <v>3</v>
      </c>
      <c r="J14" s="3">
        <v>3</v>
      </c>
      <c r="K14" s="3">
        <v>0</v>
      </c>
      <c r="L14" s="3">
        <f>SUM(I14:K14)</f>
        <v>6</v>
      </c>
    </row>
    <row r="15" spans="1:16" ht="15.75">
      <c r="A15" s="40"/>
      <c r="B15" s="47"/>
      <c r="C15" s="3" t="s">
        <v>38</v>
      </c>
      <c r="D15" s="4">
        <v>19344.2</v>
      </c>
      <c r="E15" s="4">
        <v>19183.5</v>
      </c>
      <c r="F15" s="5">
        <f t="shared" si="1"/>
        <v>99.169260036600122</v>
      </c>
      <c r="G15" s="6">
        <f>E15/E12*100</f>
        <v>93.460470948986611</v>
      </c>
      <c r="H15" s="43" t="s">
        <v>22</v>
      </c>
      <c r="I15" s="43">
        <v>1</v>
      </c>
      <c r="J15" s="43">
        <v>1</v>
      </c>
      <c r="K15" s="43">
        <v>1</v>
      </c>
      <c r="L15" s="43">
        <f>SUM(I15:K15)</f>
        <v>3</v>
      </c>
    </row>
    <row r="16" spans="1:16" ht="47.25">
      <c r="A16" s="40"/>
      <c r="B16" s="47"/>
      <c r="C16" s="3" t="s">
        <v>23</v>
      </c>
      <c r="D16" s="4">
        <v>0</v>
      </c>
      <c r="E16" s="4">
        <v>0</v>
      </c>
      <c r="F16" s="5">
        <v>0</v>
      </c>
      <c r="G16" s="6">
        <f t="shared" ref="G16" si="2">E16/E15*100</f>
        <v>0</v>
      </c>
      <c r="H16" s="43"/>
      <c r="I16" s="43"/>
      <c r="J16" s="43"/>
      <c r="K16" s="43"/>
      <c r="L16" s="43"/>
    </row>
    <row r="17" spans="1:12" ht="15.75">
      <c r="A17" s="42" t="s">
        <v>24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.75">
      <c r="A18" s="40" t="s">
        <v>25</v>
      </c>
      <c r="B18" s="40" t="s">
        <v>26</v>
      </c>
      <c r="C18" s="8" t="s">
        <v>18</v>
      </c>
      <c r="D18" s="9">
        <v>383479.6</v>
      </c>
      <c r="E18" s="12">
        <v>383373.95</v>
      </c>
      <c r="F18" s="12">
        <f>IF(D18&gt;0,E18/D18*100,0)</f>
        <v>99.972449642692865</v>
      </c>
      <c r="G18" s="8" t="s">
        <v>19</v>
      </c>
      <c r="H18" s="8" t="s">
        <v>18</v>
      </c>
      <c r="I18" s="8">
        <f>I19+I20+I21</f>
        <v>8</v>
      </c>
      <c r="J18" s="8">
        <f t="shared" ref="J18:K18" si="3">J19+J20+J21</f>
        <v>12</v>
      </c>
      <c r="K18" s="8">
        <f t="shared" si="3"/>
        <v>4</v>
      </c>
      <c r="L18" s="8">
        <f>SUM(I18:K18)</f>
        <v>24</v>
      </c>
    </row>
    <row r="19" spans="1:12" ht="15.75">
      <c r="A19" s="40"/>
      <c r="B19" s="40"/>
      <c r="C19" s="3" t="s">
        <v>36</v>
      </c>
      <c r="D19" s="4">
        <v>230661</v>
      </c>
      <c r="E19" s="4">
        <v>230661</v>
      </c>
      <c r="F19" s="6">
        <f>IF(D19&gt;0,E19/D19*100,0)</f>
        <v>100</v>
      </c>
      <c r="G19" s="24">
        <f>E19/E18*100</f>
        <v>60.166059796185948</v>
      </c>
      <c r="H19" s="3" t="s">
        <v>20</v>
      </c>
      <c r="I19" s="3">
        <v>3</v>
      </c>
      <c r="J19" s="3">
        <v>6</v>
      </c>
      <c r="K19" s="3">
        <v>2</v>
      </c>
      <c r="L19" s="3">
        <f>SUM(I19:K19)</f>
        <v>11</v>
      </c>
    </row>
    <row r="20" spans="1:12" ht="15.75">
      <c r="A20" s="40"/>
      <c r="B20" s="40"/>
      <c r="C20" s="3" t="s">
        <v>37</v>
      </c>
      <c r="D20" s="4">
        <v>20938.366000000002</v>
      </c>
      <c r="E20" s="4">
        <v>20938.400000000001</v>
      </c>
      <c r="F20" s="6">
        <f>IF(D20&gt;0,E20/D20*100,0)</f>
        <v>100.00016238134342</v>
      </c>
      <c r="G20" s="24">
        <f>E20/E18*100</f>
        <v>5.4616126108724918</v>
      </c>
      <c r="H20" s="3" t="s">
        <v>21</v>
      </c>
      <c r="I20" s="3">
        <v>3</v>
      </c>
      <c r="J20" s="3">
        <v>5</v>
      </c>
      <c r="K20" s="3">
        <v>1</v>
      </c>
      <c r="L20" s="3">
        <f>SUM(I20:K20)</f>
        <v>9</v>
      </c>
    </row>
    <row r="21" spans="1:12" ht="15.75">
      <c r="A21" s="40"/>
      <c r="B21" s="40"/>
      <c r="C21" s="3" t="s">
        <v>38</v>
      </c>
      <c r="D21" s="4">
        <v>131680.20000000001</v>
      </c>
      <c r="E21" s="4">
        <v>131574.6</v>
      </c>
      <c r="F21" s="6">
        <f>IF(D21&gt;0,E21/D21*100,0)</f>
        <v>99.919805711109177</v>
      </c>
      <c r="G21" s="24">
        <f>E21/E18*100</f>
        <v>34.320172249575123</v>
      </c>
      <c r="H21" s="43" t="s">
        <v>22</v>
      </c>
      <c r="I21" s="40">
        <v>2</v>
      </c>
      <c r="J21" s="40">
        <v>1</v>
      </c>
      <c r="K21" s="40">
        <v>1</v>
      </c>
      <c r="L21" s="40">
        <f>SUM(I21:K21)</f>
        <v>4</v>
      </c>
    </row>
    <row r="22" spans="1:12" ht="47.25">
      <c r="A22" s="40"/>
      <c r="B22" s="40"/>
      <c r="C22" s="3" t="s">
        <v>23</v>
      </c>
      <c r="D22" s="4">
        <v>0</v>
      </c>
      <c r="E22" s="4">
        <v>0</v>
      </c>
      <c r="F22" s="6">
        <f t="shared" ref="F22" si="4">IF(D22&gt;0,E22/D22*100,0)</f>
        <v>0</v>
      </c>
      <c r="G22" s="25">
        <f t="shared" ref="G22" si="5">E22/E21*100</f>
        <v>0</v>
      </c>
      <c r="H22" s="43"/>
      <c r="I22" s="40"/>
      <c r="J22" s="40"/>
      <c r="K22" s="40"/>
      <c r="L22" s="40"/>
    </row>
    <row r="23" spans="1:12" ht="15.75">
      <c r="A23" s="42" t="s">
        <v>35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5.75">
      <c r="A24" s="40" t="s">
        <v>27</v>
      </c>
      <c r="B24" s="40" t="s">
        <v>28</v>
      </c>
      <c r="C24" s="13" t="s">
        <v>18</v>
      </c>
      <c r="D24" s="14">
        <v>33782.6</v>
      </c>
      <c r="E24" s="14">
        <v>33782.6</v>
      </c>
      <c r="F24" s="15">
        <f>IF(D24&gt;0,E24/D24*100,0)</f>
        <v>100</v>
      </c>
      <c r="G24" s="13" t="s">
        <v>19</v>
      </c>
      <c r="H24" s="13" t="s">
        <v>18</v>
      </c>
      <c r="I24" s="13">
        <f>I25+I26+I27</f>
        <v>4</v>
      </c>
      <c r="J24" s="13">
        <f t="shared" ref="J24" si="6">J25+J26+J27</f>
        <v>5</v>
      </c>
      <c r="K24" s="13">
        <f>K25+K26+K27</f>
        <v>4</v>
      </c>
      <c r="L24" s="13">
        <f>I24+J24+K24</f>
        <v>13</v>
      </c>
    </row>
    <row r="25" spans="1:12" ht="15.75">
      <c r="A25" s="40"/>
      <c r="B25" s="40"/>
      <c r="C25" s="3" t="s">
        <v>36</v>
      </c>
      <c r="D25" s="4">
        <v>7203.7</v>
      </c>
      <c r="E25" s="4">
        <v>7203.7</v>
      </c>
      <c r="F25" s="6">
        <f>IF(D25&gt;0,E25/D25*100,0)</f>
        <v>100</v>
      </c>
      <c r="G25" s="6">
        <f>E25/E24*100</f>
        <v>21.323699182419354</v>
      </c>
      <c r="H25" s="3" t="s">
        <v>20</v>
      </c>
      <c r="I25" s="3">
        <v>1</v>
      </c>
      <c r="J25" s="3">
        <v>2</v>
      </c>
      <c r="K25" s="3">
        <v>2</v>
      </c>
      <c r="L25" s="3">
        <f>I25+J25+K25</f>
        <v>5</v>
      </c>
    </row>
    <row r="26" spans="1:12" ht="15.75">
      <c r="A26" s="40"/>
      <c r="B26" s="40"/>
      <c r="C26" s="3" t="s">
        <v>37</v>
      </c>
      <c r="D26" s="4">
        <v>0</v>
      </c>
      <c r="E26" s="4">
        <v>0</v>
      </c>
      <c r="F26" s="6">
        <v>0</v>
      </c>
      <c r="G26" s="6">
        <v>0</v>
      </c>
      <c r="H26" s="3" t="s">
        <v>21</v>
      </c>
      <c r="I26" s="3">
        <v>1</v>
      </c>
      <c r="J26" s="3">
        <v>1</v>
      </c>
      <c r="K26" s="3">
        <v>1</v>
      </c>
      <c r="L26" s="3">
        <f>I26+J26+K26</f>
        <v>3</v>
      </c>
    </row>
    <row r="27" spans="1:12" ht="15.75">
      <c r="A27" s="40"/>
      <c r="B27" s="40"/>
      <c r="C27" s="3" t="s">
        <v>38</v>
      </c>
      <c r="D27" s="4">
        <v>26578.945</v>
      </c>
      <c r="E27" s="4">
        <v>26578.945</v>
      </c>
      <c r="F27" s="6">
        <f t="shared" ref="F27:F28" si="7">IF(D27&gt;0,E27/D27*100,0)</f>
        <v>100</v>
      </c>
      <c r="G27" s="6">
        <f>E27/E24*100</f>
        <v>78.676434022248145</v>
      </c>
      <c r="H27" s="43" t="s">
        <v>22</v>
      </c>
      <c r="I27" s="43">
        <v>2</v>
      </c>
      <c r="J27" s="43">
        <v>2</v>
      </c>
      <c r="K27" s="43">
        <v>1</v>
      </c>
      <c r="L27" s="43">
        <f>I27+J27+K27</f>
        <v>5</v>
      </c>
    </row>
    <row r="28" spans="1:12" ht="47.25">
      <c r="A28" s="40"/>
      <c r="B28" s="40"/>
      <c r="C28" s="3" t="s">
        <v>23</v>
      </c>
      <c r="D28" s="4">
        <v>0</v>
      </c>
      <c r="E28" s="4">
        <v>0</v>
      </c>
      <c r="F28" s="6">
        <f t="shared" si="7"/>
        <v>0</v>
      </c>
      <c r="G28" s="6">
        <f t="shared" ref="G28" si="8">E28/$E$20*100</f>
        <v>0</v>
      </c>
      <c r="H28" s="43"/>
      <c r="I28" s="43"/>
      <c r="J28" s="43"/>
      <c r="K28" s="43"/>
      <c r="L28" s="43"/>
    </row>
    <row r="29" spans="1:12" ht="15.75">
      <c r="A29" s="41" t="s">
        <v>29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5.75">
      <c r="A30" s="40" t="s">
        <v>30</v>
      </c>
      <c r="B30" s="40" t="s">
        <v>31</v>
      </c>
      <c r="C30" s="16" t="s">
        <v>18</v>
      </c>
      <c r="D30" s="17">
        <v>46036.3</v>
      </c>
      <c r="E30" s="18">
        <v>44556.07</v>
      </c>
      <c r="F30" s="19">
        <f>IF(D30&gt;0,E30/D30*100,0)</f>
        <v>96.784646029329025</v>
      </c>
      <c r="G30" s="16" t="s">
        <v>19</v>
      </c>
      <c r="H30" s="16" t="s">
        <v>18</v>
      </c>
      <c r="I30" s="16">
        <f>I31+I32+I33</f>
        <v>9</v>
      </c>
      <c r="J30" s="16">
        <f>J31+J32+J33</f>
        <v>11</v>
      </c>
      <c r="K30" s="16">
        <f>K31+K32+K33</f>
        <v>9</v>
      </c>
      <c r="L30" s="16">
        <f>I30+J30+K30</f>
        <v>29</v>
      </c>
    </row>
    <row r="31" spans="1:12" ht="15.75">
      <c r="A31" s="40"/>
      <c r="B31" s="40"/>
      <c r="C31" s="3" t="s">
        <v>36</v>
      </c>
      <c r="D31" s="7">
        <v>8574.2549999999992</v>
      </c>
      <c r="E31" s="7">
        <v>8211.9850000000006</v>
      </c>
      <c r="F31" s="6">
        <f>IF(D31&gt;0,E31/D31*100,0)</f>
        <v>95.774909890130417</v>
      </c>
      <c r="G31" s="6">
        <f>E31/E30*100</f>
        <v>18.4306762243618</v>
      </c>
      <c r="H31" s="3" t="s">
        <v>20</v>
      </c>
      <c r="I31" s="3">
        <v>4</v>
      </c>
      <c r="J31" s="3">
        <v>7</v>
      </c>
      <c r="K31" s="3">
        <v>5</v>
      </c>
      <c r="L31" s="3">
        <f>I31+J31+K31</f>
        <v>16</v>
      </c>
    </row>
    <row r="32" spans="1:12" ht="15.75">
      <c r="A32" s="40"/>
      <c r="B32" s="40"/>
      <c r="C32" s="3" t="s">
        <v>37</v>
      </c>
      <c r="D32" s="7">
        <v>18093.851999999999</v>
      </c>
      <c r="E32" s="4">
        <v>18093.850999999999</v>
      </c>
      <c r="F32" s="6">
        <f t="shared" ref="F32:F34" si="9">IF(D32&gt;0,E32/D32*100,0)</f>
        <v>99.999994473260855</v>
      </c>
      <c r="G32" s="6">
        <f>E32/E30*100</f>
        <v>40.60917176941323</v>
      </c>
      <c r="H32" s="3" t="s">
        <v>21</v>
      </c>
      <c r="I32" s="3">
        <v>0</v>
      </c>
      <c r="J32" s="3">
        <v>0</v>
      </c>
      <c r="K32" s="3">
        <v>2</v>
      </c>
      <c r="L32" s="3">
        <f>I32+J32+K32</f>
        <v>2</v>
      </c>
    </row>
    <row r="33" spans="1:12" ht="15.75">
      <c r="A33" s="40"/>
      <c r="B33" s="40"/>
      <c r="C33" s="3" t="s">
        <v>38</v>
      </c>
      <c r="D33" s="7">
        <v>19368.210999999999</v>
      </c>
      <c r="E33" s="4">
        <v>18250.236000000001</v>
      </c>
      <c r="F33" s="6">
        <f t="shared" si="9"/>
        <v>94.227783867079935</v>
      </c>
      <c r="G33" s="6">
        <f>E33/E30*100</f>
        <v>40.960156494951192</v>
      </c>
      <c r="H33" s="40" t="s">
        <v>22</v>
      </c>
      <c r="I33" s="40">
        <v>5</v>
      </c>
      <c r="J33" s="40">
        <v>4</v>
      </c>
      <c r="K33" s="40">
        <v>2</v>
      </c>
      <c r="L33" s="40">
        <f>I33+J33+K33</f>
        <v>11</v>
      </c>
    </row>
    <row r="34" spans="1:12" ht="47.25">
      <c r="A34" s="40"/>
      <c r="B34" s="40"/>
      <c r="C34" s="3" t="s">
        <v>23</v>
      </c>
      <c r="D34" s="4">
        <v>0</v>
      </c>
      <c r="E34" s="4">
        <v>0</v>
      </c>
      <c r="F34" s="6">
        <f t="shared" si="9"/>
        <v>0</v>
      </c>
      <c r="G34" s="6">
        <v>0</v>
      </c>
      <c r="H34" s="40"/>
      <c r="I34" s="40"/>
      <c r="J34" s="40"/>
      <c r="K34" s="40"/>
      <c r="L34" s="40"/>
    </row>
    <row r="35" spans="1:12" ht="15.75">
      <c r="A35" s="45" t="s">
        <v>32</v>
      </c>
      <c r="B35" s="45"/>
      <c r="C35" s="20" t="s">
        <v>33</v>
      </c>
      <c r="D35" s="21">
        <f>D12+D18+D24+D30</f>
        <v>483984.99999999994</v>
      </c>
      <c r="E35" s="21">
        <f>E12+E18+E24+E30</f>
        <v>482238.41</v>
      </c>
      <c r="F35" s="22">
        <f>IF(D35&gt;0,E35/D35*100,0)</f>
        <v>99.639123113319641</v>
      </c>
      <c r="G35" s="20" t="s">
        <v>19</v>
      </c>
      <c r="H35" s="20" t="s">
        <v>18</v>
      </c>
      <c r="I35" s="20">
        <f>I36+I37+I38</f>
        <v>26</v>
      </c>
      <c r="J35" s="20">
        <f>J36+J37+J38</f>
        <v>35</v>
      </c>
      <c r="K35" s="20">
        <f>K36+K37+K38</f>
        <v>20</v>
      </c>
      <c r="L35" s="20">
        <f>I35+J35+K35</f>
        <v>81</v>
      </c>
    </row>
    <row r="36" spans="1:12" ht="15.75">
      <c r="A36" s="45"/>
      <c r="B36" s="45"/>
      <c r="C36" s="10" t="s">
        <v>36</v>
      </c>
      <c r="D36" s="11">
        <f>D13+D19+D25+D31</f>
        <v>246981.255</v>
      </c>
      <c r="E36" s="11">
        <f>E13+E19+E25+E31</f>
        <v>246618.98499999999</v>
      </c>
      <c r="F36" s="23">
        <f t="shared" ref="F36:F39" si="10">IF(D36&gt;0,E36/D36*100,0)</f>
        <v>99.853320852224186</v>
      </c>
      <c r="G36" s="23">
        <f>E36/E35*100</f>
        <v>51.140469088723151</v>
      </c>
      <c r="H36" s="10" t="s">
        <v>20</v>
      </c>
      <c r="I36" s="10">
        <f>I13+I19+I25+I31</f>
        <v>9</v>
      </c>
      <c r="J36" s="10">
        <f t="shared" ref="J36:K38" si="11">J13+J19+J25+J31</f>
        <v>18</v>
      </c>
      <c r="K36" s="10">
        <f t="shared" si="11"/>
        <v>11</v>
      </c>
      <c r="L36" s="10">
        <f>I36+J36+K36</f>
        <v>38</v>
      </c>
    </row>
    <row r="37" spans="1:12" ht="15.75">
      <c r="A37" s="45"/>
      <c r="B37" s="45"/>
      <c r="C37" s="10" t="s">
        <v>37</v>
      </c>
      <c r="D37" s="11">
        <f>D14+D20+D26+D32</f>
        <v>39832.218000000001</v>
      </c>
      <c r="E37" s="11">
        <f t="shared" ref="E37:E39" si="12">E14+E20+E26+E32</f>
        <v>39832.251000000004</v>
      </c>
      <c r="F37" s="23">
        <f t="shared" si="10"/>
        <v>100.00008284750803</v>
      </c>
      <c r="G37" s="23">
        <f>E37/E35*100</f>
        <v>8.2598669400888252</v>
      </c>
      <c r="H37" s="10" t="s">
        <v>21</v>
      </c>
      <c r="I37" s="10">
        <f>I14+I20+I26+I32</f>
        <v>7</v>
      </c>
      <c r="J37" s="10">
        <f t="shared" si="11"/>
        <v>9</v>
      </c>
      <c r="K37" s="10">
        <f t="shared" si="11"/>
        <v>4</v>
      </c>
      <c r="L37" s="10">
        <f>I37+J37+K37</f>
        <v>20</v>
      </c>
    </row>
    <row r="38" spans="1:12" ht="15.75">
      <c r="A38" s="45"/>
      <c r="B38" s="45"/>
      <c r="C38" s="10" t="s">
        <v>38</v>
      </c>
      <c r="D38" s="11">
        <f>D15+D21+D27+D33</f>
        <v>196971.55600000004</v>
      </c>
      <c r="E38" s="11">
        <f t="shared" si="12"/>
        <v>195587.28100000002</v>
      </c>
      <c r="F38" s="23">
        <f t="shared" si="10"/>
        <v>99.297220863706826</v>
      </c>
      <c r="G38" s="26">
        <f>E38/E35*100</f>
        <v>40.558212897226504</v>
      </c>
      <c r="H38" s="46" t="s">
        <v>22</v>
      </c>
      <c r="I38" s="44">
        <f>I15+I21+I27+I33</f>
        <v>10</v>
      </c>
      <c r="J38" s="44">
        <f t="shared" si="11"/>
        <v>8</v>
      </c>
      <c r="K38" s="44">
        <f t="shared" si="11"/>
        <v>5</v>
      </c>
      <c r="L38" s="44">
        <f>I38+J38+K38</f>
        <v>23</v>
      </c>
    </row>
    <row r="39" spans="1:12" ht="47.25">
      <c r="A39" s="45"/>
      <c r="B39" s="45"/>
      <c r="C39" s="10" t="s">
        <v>23</v>
      </c>
      <c r="D39" s="11">
        <f>D16+D22+D28+D34</f>
        <v>0</v>
      </c>
      <c r="E39" s="11">
        <f t="shared" si="12"/>
        <v>0</v>
      </c>
      <c r="F39" s="23">
        <f t="shared" si="10"/>
        <v>0</v>
      </c>
      <c r="G39" s="23">
        <f t="shared" ref="G39" si="13">E39/$E$31*100</f>
        <v>0</v>
      </c>
      <c r="H39" s="46"/>
      <c r="I39" s="44"/>
      <c r="J39" s="44"/>
      <c r="K39" s="44"/>
      <c r="L39" s="44"/>
    </row>
  </sheetData>
  <mergeCells count="45">
    <mergeCell ref="L15:L16"/>
    <mergeCell ref="A11:L11"/>
    <mergeCell ref="A12:A16"/>
    <mergeCell ref="J27:J28"/>
    <mergeCell ref="K27:K28"/>
    <mergeCell ref="B12:B16"/>
    <mergeCell ref="H15:H16"/>
    <mergeCell ref="I15:I16"/>
    <mergeCell ref="J15:J16"/>
    <mergeCell ref="K15:K16"/>
    <mergeCell ref="L38:L39"/>
    <mergeCell ref="B30:B34"/>
    <mergeCell ref="H33:H34"/>
    <mergeCell ref="I33:I34"/>
    <mergeCell ref="J33:J34"/>
    <mergeCell ref="K33:K34"/>
    <mergeCell ref="L33:L34"/>
    <mergeCell ref="A35:B39"/>
    <mergeCell ref="H38:H39"/>
    <mergeCell ref="I38:I39"/>
    <mergeCell ref="J38:J39"/>
    <mergeCell ref="K38:K39"/>
    <mergeCell ref="A29:L29"/>
    <mergeCell ref="A30:A34"/>
    <mergeCell ref="A23:L23"/>
    <mergeCell ref="A24:A28"/>
    <mergeCell ref="A17:L17"/>
    <mergeCell ref="A18:A22"/>
    <mergeCell ref="L27:L28"/>
    <mergeCell ref="B18:B22"/>
    <mergeCell ref="H21:H22"/>
    <mergeCell ref="I21:I22"/>
    <mergeCell ref="J21:J22"/>
    <mergeCell ref="K21:K22"/>
    <mergeCell ref="L21:L22"/>
    <mergeCell ref="B24:B28"/>
    <mergeCell ref="H27:H28"/>
    <mergeCell ref="I27:I28"/>
    <mergeCell ref="A6:L6"/>
    <mergeCell ref="A7:L7"/>
    <mergeCell ref="A8:L8"/>
    <mergeCell ref="A9:A10"/>
    <mergeCell ref="B9:B10"/>
    <mergeCell ref="C9:G9"/>
    <mergeCell ref="H9:L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>
      <selection activeCell="I7" sqref="I7"/>
    </sheetView>
  </sheetViews>
  <sheetFormatPr defaultRowHeight="15"/>
  <cols>
    <col min="1" max="1" width="35.42578125" customWidth="1"/>
    <col min="2" max="2" width="13.28515625" customWidth="1"/>
    <col min="3" max="3" width="15" customWidth="1"/>
    <col min="4" max="4" width="16.85546875" customWidth="1"/>
    <col min="6" max="6" width="25.85546875" customWidth="1"/>
  </cols>
  <sheetData>
    <row r="2" spans="1:6" ht="33.75" customHeight="1">
      <c r="A2" s="28"/>
      <c r="B2" s="28"/>
      <c r="C2" s="29"/>
      <c r="D2" s="28"/>
      <c r="E2" s="48" t="s">
        <v>45</v>
      </c>
      <c r="F2" s="48"/>
    </row>
    <row r="3" spans="1:6" ht="15.75">
      <c r="A3" s="49" t="s">
        <v>0</v>
      </c>
      <c r="B3" s="49"/>
      <c r="C3" s="49"/>
      <c r="D3" s="49"/>
      <c r="E3" s="49"/>
      <c r="F3" s="49"/>
    </row>
    <row r="4" spans="1:6" ht="15.75">
      <c r="A4" s="50" t="s">
        <v>46</v>
      </c>
      <c r="B4" s="50"/>
      <c r="C4" s="50"/>
      <c r="D4" s="50"/>
      <c r="E4" s="50"/>
      <c r="F4" s="50"/>
    </row>
    <row r="5" spans="1:6" ht="47.25">
      <c r="A5" s="30" t="s">
        <v>40</v>
      </c>
      <c r="B5" s="31" t="s">
        <v>49</v>
      </c>
      <c r="C5" s="32" t="s">
        <v>48</v>
      </c>
      <c r="D5" s="31" t="s">
        <v>41</v>
      </c>
      <c r="E5" s="31" t="s">
        <v>42</v>
      </c>
      <c r="F5" s="31" t="s">
        <v>11</v>
      </c>
    </row>
    <row r="6" spans="1:6" ht="47.25">
      <c r="A6" s="30" t="s">
        <v>17</v>
      </c>
      <c r="B6" s="33">
        <v>1.9750000000000001</v>
      </c>
      <c r="C6" s="34">
        <v>99.2</v>
      </c>
      <c r="D6" s="35">
        <f>B6/0.992</f>
        <v>1.9909274193548387</v>
      </c>
      <c r="E6" s="31" t="s">
        <v>43</v>
      </c>
      <c r="F6" s="30" t="s">
        <v>44</v>
      </c>
    </row>
    <row r="7" spans="1:6" ht="47.25">
      <c r="A7" s="30" t="s">
        <v>26</v>
      </c>
      <c r="B7" s="33">
        <v>1.63</v>
      </c>
      <c r="C7" s="34">
        <v>99.9</v>
      </c>
      <c r="D7" s="35">
        <f>B7/0.999</f>
        <v>1.6316316316316315</v>
      </c>
      <c r="E7" s="31" t="s">
        <v>43</v>
      </c>
      <c r="F7" s="30" t="s">
        <v>44</v>
      </c>
    </row>
    <row r="8" spans="1:6" ht="63">
      <c r="A8" s="30" t="s">
        <v>28</v>
      </c>
      <c r="B8" s="33">
        <v>1.5</v>
      </c>
      <c r="C8" s="34">
        <v>100</v>
      </c>
      <c r="D8" s="33">
        <f>B8/1</f>
        <v>1.5</v>
      </c>
      <c r="E8" s="33" t="s">
        <v>43</v>
      </c>
      <c r="F8" s="30" t="s">
        <v>44</v>
      </c>
    </row>
    <row r="9" spans="1:6" ht="63">
      <c r="A9" s="30" t="s">
        <v>31</v>
      </c>
      <c r="B9" s="33">
        <v>15.4</v>
      </c>
      <c r="C9" s="34">
        <v>96.8</v>
      </c>
      <c r="D9" s="36">
        <f>B9/0.968</f>
        <v>15.90909090909091</v>
      </c>
      <c r="E9" s="31" t="s">
        <v>43</v>
      </c>
      <c r="F9" s="30" t="s">
        <v>44</v>
      </c>
    </row>
  </sheetData>
  <mergeCells count="3">
    <mergeCell ref="E2:F2"/>
    <mergeCell ref="A3:F3"/>
    <mergeCell ref="A4:F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2016-09-06T02:40:18Z</dcterms:modified>
</cp:coreProperties>
</file>